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LGCG\"/>
    </mc:Choice>
  </mc:AlternateContent>
  <xr:revisionPtr revIDLastSave="0" documentId="8_{447218CD-C162-4246-A5F9-6FB78D8414A5}" xr6:coauthVersionLast="46" xr6:coauthVersionMax="46" xr10:uidLastSave="{00000000-0000-0000-0000-000000000000}"/>
  <bookViews>
    <workbookView xWindow="-120" yWindow="-120" windowWidth="21840" windowHeight="13740" xr2:uid="{B2235C8C-5190-4224-B19B-BA67E29ADC01}"/>
  </bookViews>
  <sheets>
    <sheet name="COG" sheetId="1" r:id="rId1"/>
  </sheets>
  <definedNames>
    <definedName name="_xlnm.Print_Area" localSheetId="0">COG!$A$1:$H$92</definedName>
    <definedName name="_xlnm.Print_Titles" localSheetId="0">COG!$1:$9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E11" i="1" s="1"/>
  <c r="D11" i="1"/>
  <c r="E12" i="1"/>
  <c r="H12" i="1" s="1"/>
  <c r="F12" i="1"/>
  <c r="F11" i="1" s="1"/>
  <c r="G12" i="1"/>
  <c r="G11" i="1" s="1"/>
  <c r="G92" i="1" s="1"/>
  <c r="E13" i="1"/>
  <c r="H13" i="1"/>
  <c r="E14" i="1"/>
  <c r="F14" i="1"/>
  <c r="G14" i="1"/>
  <c r="H14" i="1"/>
  <c r="E15" i="1"/>
  <c r="H15" i="1" s="1"/>
  <c r="F15" i="1"/>
  <c r="E16" i="1"/>
  <c r="H16" i="1" s="1"/>
  <c r="F16" i="1"/>
  <c r="G16" i="1"/>
  <c r="E17" i="1"/>
  <c r="H17" i="1" s="1"/>
  <c r="E18" i="1"/>
  <c r="H18" i="1"/>
  <c r="C20" i="1"/>
  <c r="E20" i="1" s="1"/>
  <c r="H20" i="1" s="1"/>
  <c r="D20" i="1"/>
  <c r="D92" i="1" s="1"/>
  <c r="F20" i="1"/>
  <c r="G20" i="1"/>
  <c r="E21" i="1"/>
  <c r="H21" i="1"/>
  <c r="E22" i="1"/>
  <c r="H22" i="1" s="1"/>
  <c r="E23" i="1"/>
  <c r="H23" i="1"/>
  <c r="E24" i="1"/>
  <c r="H24" i="1" s="1"/>
  <c r="E25" i="1"/>
  <c r="H25" i="1"/>
  <c r="E26" i="1"/>
  <c r="H26" i="1" s="1"/>
  <c r="E27" i="1"/>
  <c r="H27" i="1"/>
  <c r="E28" i="1"/>
  <c r="H28" i="1" s="1"/>
  <c r="E29" i="1"/>
  <c r="H29" i="1"/>
  <c r="C31" i="1"/>
  <c r="E31" i="1" s="1"/>
  <c r="D31" i="1"/>
  <c r="G31" i="1"/>
  <c r="E32" i="1"/>
  <c r="H32" i="1"/>
  <c r="E33" i="1"/>
  <c r="H33" i="1" s="1"/>
  <c r="E34" i="1"/>
  <c r="H34" i="1"/>
  <c r="E35" i="1"/>
  <c r="H35" i="1" s="1"/>
  <c r="E36" i="1"/>
  <c r="H36" i="1"/>
  <c r="E37" i="1"/>
  <c r="H37" i="1" s="1"/>
  <c r="E38" i="1"/>
  <c r="H38" i="1"/>
  <c r="E39" i="1"/>
  <c r="H39" i="1" s="1"/>
  <c r="F39" i="1"/>
  <c r="F31" i="1" s="1"/>
  <c r="G39" i="1"/>
  <c r="E40" i="1"/>
  <c r="H40" i="1" s="1"/>
  <c r="F40" i="1"/>
  <c r="G40" i="1"/>
  <c r="C42" i="1"/>
  <c r="E42" i="1" s="1"/>
  <c r="H42" i="1" s="1"/>
  <c r="D42" i="1"/>
  <c r="F42" i="1"/>
  <c r="G42" i="1"/>
  <c r="E43" i="1"/>
  <c r="H43" i="1"/>
  <c r="E44" i="1"/>
  <c r="H44" i="1" s="1"/>
  <c r="E45" i="1"/>
  <c r="H45" i="1"/>
  <c r="E46" i="1"/>
  <c r="H46" i="1" s="1"/>
  <c r="G46" i="1"/>
  <c r="E47" i="1"/>
  <c r="H47" i="1"/>
  <c r="E48" i="1"/>
  <c r="H48" i="1" s="1"/>
  <c r="E49" i="1"/>
  <c r="H49" i="1"/>
  <c r="E50" i="1"/>
  <c r="H50" i="1" s="1"/>
  <c r="E51" i="1"/>
  <c r="H51" i="1"/>
  <c r="C53" i="1"/>
  <c r="E53" i="1" s="1"/>
  <c r="H53" i="1" s="1"/>
  <c r="D53" i="1"/>
  <c r="F53" i="1"/>
  <c r="G53" i="1"/>
  <c r="E54" i="1"/>
  <c r="H54" i="1"/>
  <c r="E55" i="1"/>
  <c r="H55" i="1" s="1"/>
  <c r="E56" i="1"/>
  <c r="H56" i="1"/>
  <c r="E57" i="1"/>
  <c r="H57" i="1" s="1"/>
  <c r="E58" i="1"/>
  <c r="H58" i="1"/>
  <c r="E59" i="1"/>
  <c r="H59" i="1" s="1"/>
  <c r="E60" i="1"/>
  <c r="H60" i="1"/>
  <c r="E61" i="1"/>
  <c r="H61" i="1" s="1"/>
  <c r="E62" i="1"/>
  <c r="H62" i="1"/>
  <c r="C64" i="1"/>
  <c r="E64" i="1" s="1"/>
  <c r="H64" i="1" s="1"/>
  <c r="D64" i="1"/>
  <c r="F64" i="1"/>
  <c r="G64" i="1"/>
  <c r="E65" i="1"/>
  <c r="H65" i="1"/>
  <c r="E66" i="1"/>
  <c r="H66" i="1" s="1"/>
  <c r="E67" i="1"/>
  <c r="H67" i="1"/>
  <c r="C69" i="1"/>
  <c r="E69" i="1" s="1"/>
  <c r="H69" i="1" s="1"/>
  <c r="D69" i="1"/>
  <c r="F69" i="1"/>
  <c r="G69" i="1"/>
  <c r="E70" i="1"/>
  <c r="H70" i="1"/>
  <c r="E71" i="1"/>
  <c r="H71" i="1" s="1"/>
  <c r="E72" i="1"/>
  <c r="H72" i="1"/>
  <c r="E73" i="1"/>
  <c r="H73" i="1" s="1"/>
  <c r="E74" i="1"/>
  <c r="H74" i="1"/>
  <c r="E75" i="1"/>
  <c r="H75" i="1" s="1"/>
  <c r="E76" i="1"/>
  <c r="H76" i="1"/>
  <c r="C78" i="1"/>
  <c r="E78" i="1" s="1"/>
  <c r="H78" i="1" s="1"/>
  <c r="D78" i="1"/>
  <c r="F78" i="1"/>
  <c r="G78" i="1"/>
  <c r="E79" i="1"/>
  <c r="H79" i="1"/>
  <c r="E80" i="1"/>
  <c r="H80" i="1" s="1"/>
  <c r="E81" i="1"/>
  <c r="H81" i="1"/>
  <c r="C83" i="1"/>
  <c r="E83" i="1" s="1"/>
  <c r="H83" i="1" s="1"/>
  <c r="D83" i="1"/>
  <c r="F83" i="1"/>
  <c r="G83" i="1"/>
  <c r="E84" i="1"/>
  <c r="H84" i="1"/>
  <c r="E85" i="1"/>
  <c r="H85" i="1" s="1"/>
  <c r="E86" i="1"/>
  <c r="H86" i="1"/>
  <c r="E87" i="1"/>
  <c r="H87" i="1" s="1"/>
  <c r="E88" i="1"/>
  <c r="H88" i="1"/>
  <c r="E89" i="1"/>
  <c r="H89" i="1" s="1"/>
  <c r="E90" i="1"/>
  <c r="H90" i="1"/>
  <c r="C92" i="1"/>
  <c r="F92" i="1" l="1"/>
  <c r="H31" i="1"/>
  <c r="H11" i="1"/>
  <c r="H92" i="1" s="1"/>
  <c r="E92" i="1"/>
</calcChain>
</file>

<file path=xl/sharedStrings.xml><?xml version="1.0" encoding="utf-8"?>
<sst xmlns="http://schemas.openxmlformats.org/spreadsheetml/2006/main" count="89" uniqueCount="89">
  <si>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</si>
  <si>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</si>
  <si>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</si>
  <si>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</si>
  <si>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</si>
  <si>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</si>
  <si>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</si>
  <si>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</si>
  <si>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</si>
  <si>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</si>
  <si>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</si>
  <si>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</si>
  <si>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</si>
  <si>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</si>
  <si>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</si>
  <si>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</si>
  <si>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</si>
  <si>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</si>
  <si>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</si>
  <si>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</si>
  <si>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</si>
  <si>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</si>
  <si>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</si>
  <si>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</si>
  <si>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</si>
  <si>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</si>
  <si>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</si>
  <si>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</si>
  <si>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</si>
  <si>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</si>
  <si>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</si>
  <si>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</si>
  <si>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</si>
  <si>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</si>
  <si>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</si>
  <si>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</si>
  <si>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</si>
  <si>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</si>
  <si>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</si>
  <si>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</si>
  <si>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</si>
  <si>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</si>
  <si>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</si>
  <si>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</si>
  <si>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</si>
  <si>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</si>
  <si>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</si>
  <si>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</si>
  <si>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</si>
  <si>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</si>
  <si>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</si>
  <si>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</si>
  <si>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</si>
  <si>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</si>
  <si>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</si>
  <si>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</si>
  <si>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</si>
  <si>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</si>
  <si>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</si>
  <si>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</si>
  <si>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</si>
  <si>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</si>
  <si>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</si>
  <si>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</si>
  <si>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</si>
  <si>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</si>
  <si>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</si>
  <si>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</si>
  <si>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</si>
  <si>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</si>
  <si>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</si>
  <si>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</si>
  <si>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</si>
  <si>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 = ( 3 - 4 )</t>
  </si>
  <si>
    <t>4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</si>
  <si>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</si>
  <si>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</si>
  <si>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</si>
  <si>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</si>
  <si>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</si>
  <si>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</si>
  <si>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</si>
  <si>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</si>
  <si>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</si>
  <si>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(CIFRAS EN PESOS)</t>
  </si>
  <si>
    <t>DEL 1 DE ENERO AL 31 DE DICIEMBRE DE 2020</t>
  </si>
  <si>
    <t>CLASIFICACIÓN POR OBJETO DEL GASTO (CAPITULO Y CONCEPTO)</t>
  </si>
  <si>
    <t>ESTADO ANALÍTICO DEL EJERCICIO DEL PRESUPUESTO DE EGRESOS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</si>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</sst>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000000000000"/>
    <numFmt numFmtId="166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164" fontId="2" fillId="0" borderId="0" xfId="1" applyFont="1"/>
    <xf numFmtId="165" fontId="2" fillId="0" borderId="0" xfId="0" applyNumberFormat="1" applyFont="1"/>
    <xf numFmtId="4" fontId="3" fillId="0" borderId="1" xfId="1" applyNumberFormat="1" applyFont="1" applyBorder="1" applyAlignment="1">
      <alignment horizontal="right" vertical="center" wrapText="1"/>
    </xf>
    <xf numFmtId="4" fontId="3" fillId="0" borderId="2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166" fontId="2" fillId="0" borderId="5" xfId="1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4" fontId="3" fillId="0" borderId="4" xfId="0" applyNumberFormat="1" applyFont="1" applyBorder="1" applyAlignment="1">
      <alignment horizontal="right" vertical="center" wrapText="1"/>
    </xf>
    <xf numFmtId="166" fontId="3" fillId="0" borderId="5" xfId="0" applyNumberFormat="1" applyFont="1" applyBorder="1" applyAlignment="1">
      <alignment horizontal="right" vertical="center" wrapText="1"/>
    </xf>
    <xf numFmtId="166" fontId="3" fillId="0" borderId="5" xfId="1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4" fontId="2" fillId="0" borderId="0" xfId="0" applyNumberFormat="1" applyFont="1"/>
    <xf numFmtId="164" fontId="2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8" xfId="1" quotePrefix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10" xfId="1" quotePrefix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64" fontId="3" fillId="0" borderId="10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14654</xdr:colOff>
      <xdr:row>0</xdr:row>
      <xdr:rowOff>7327</xdr:rowOff>
    </xdr:from>
    <xdr:ext cx="2042013" cy="929787"/>
    <xdr:pic>
      <xdr:nvPicPr>
        <xdr:cNvPr id="2" name="image1.png">
          <a:extLst>
            <a:ext uri="{FF2B5EF4-FFF2-40B4-BE49-F238E27FC236}">
              <a16:creationId xmlns:a16="http://schemas.microsoft.com/office/drawing/2014/main" id="{CBFE953C-09C1-4718-946C-FBC4610DFA9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54" y="7327"/>
          <a:ext cx="2042013" cy="929787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25636-538C-4DE7-B7AF-9556215B0D1A}">
  <sheetPr>
    <pageSetUpPr fitToPage="1"/>
  </sheetPr>
  <dimension ref="A1:K93"/>
  <sheetViews>
    <sheetView tabSelected="1" zoomScale="130" zoomScaleNormal="130" workbookViewId="0">
      <selection sqref="A1:H1"/>
    </sheetView>
  </sheetViews>
  <sheetFormatPr baseColWidth="10" defaultRowHeight="12.75" x14ac:dyDescent="0.2"/>
  <cols>
    <col min="1" max="1" width="6.42578125" style="1" customWidth="1"/>
    <col min="2" max="2" width="61.5703125" style="1" bestFit="1" customWidth="1"/>
    <col min="3" max="3" width="16.5703125" style="1" bestFit="1" customWidth="1"/>
    <col min="4" max="4" width="14.85546875" style="1" bestFit="1" customWidth="1"/>
    <col min="5" max="5" width="16.5703125" style="1" bestFit="1" customWidth="1"/>
    <col min="6" max="6" width="16.5703125" style="2" bestFit="1" customWidth="1"/>
    <col min="7" max="7" width="21.7109375" style="1" bestFit="1" customWidth="1"/>
    <col min="8" max="8" width="15.7109375" style="1" bestFit="1" customWidth="1"/>
    <col min="9" max="9" width="15.85546875" style="1" bestFit="1" customWidth="1"/>
    <col min="10" max="10" width="16.5703125" style="1" bestFit="1" customWidth="1"/>
    <col min="11" max="11" width="15.85546875" style="1" bestFit="1" customWidth="1"/>
    <col min="12" max="16384" width="11.42578125" style="1"/>
  </cols>
  <sheetData>
    <row r="1" spans="1:11" x14ac:dyDescent="0.2">
      <c r="A1" s="48" t="s">
        <v>88</v>
      </c>
      <c r="B1" s="47"/>
      <c r="C1" s="47"/>
      <c r="D1" s="47"/>
      <c r="E1" s="47"/>
      <c r="F1" s="47"/>
      <c r="G1" s="47"/>
      <c r="H1" s="46"/>
    </row>
    <row r="2" spans="1:11" x14ac:dyDescent="0.2">
      <c r="A2" s="42" t="s">
        <v>87</v>
      </c>
      <c r="B2" s="41"/>
      <c r="C2" s="41"/>
      <c r="D2" s="41"/>
      <c r="E2" s="41"/>
      <c r="F2" s="41"/>
      <c r="G2" s="41"/>
      <c r="H2" s="40"/>
    </row>
    <row r="3" spans="1:11" x14ac:dyDescent="0.2">
      <c r="A3" s="42" t="s">
        <v>86</v>
      </c>
      <c r="B3" s="41"/>
      <c r="C3" s="41"/>
      <c r="D3" s="41"/>
      <c r="E3" s="41"/>
      <c r="F3" s="41"/>
      <c r="G3" s="41"/>
      <c r="H3" s="40"/>
    </row>
    <row r="4" spans="1:11" x14ac:dyDescent="0.2">
      <c r="A4" s="24"/>
      <c r="B4" s="42" t="s">
        <v>85</v>
      </c>
      <c r="C4" s="41"/>
      <c r="D4" s="41"/>
      <c r="E4" s="41"/>
      <c r="F4" s="41"/>
      <c r="G4" s="41"/>
      <c r="H4" s="40"/>
    </row>
    <row r="5" spans="1:11" x14ac:dyDescent="0.2">
      <c r="A5" s="45" t="s">
        <v>84</v>
      </c>
      <c r="B5" s="44"/>
      <c r="C5" s="44"/>
      <c r="D5" s="44"/>
      <c r="E5" s="44"/>
      <c r="F5" s="44"/>
      <c r="G5" s="44"/>
      <c r="H5" s="43"/>
    </row>
    <row r="6" spans="1:11" ht="13.5" thickBot="1" x14ac:dyDescent="0.25">
      <c r="A6" s="42"/>
      <c r="B6" s="41"/>
      <c r="C6" s="41"/>
      <c r="D6" s="41"/>
      <c r="E6" s="41"/>
      <c r="F6" s="41"/>
      <c r="G6" s="41"/>
      <c r="H6" s="40"/>
    </row>
    <row r="7" spans="1:11" ht="13.5" thickBot="1" x14ac:dyDescent="0.25">
      <c r="A7" s="39" t="s">
        <v>83</v>
      </c>
      <c r="B7" s="38"/>
      <c r="C7" s="37" t="s">
        <v>82</v>
      </c>
      <c r="D7" s="36"/>
      <c r="E7" s="36"/>
      <c r="F7" s="36"/>
      <c r="G7" s="36"/>
      <c r="H7" s="35" t="s">
        <v>81</v>
      </c>
    </row>
    <row r="8" spans="1:11" ht="26.25" thickBot="1" x14ac:dyDescent="0.25">
      <c r="A8" s="34"/>
      <c r="B8" s="33"/>
      <c r="C8" s="28" t="s">
        <v>80</v>
      </c>
      <c r="D8" s="26" t="s">
        <v>79</v>
      </c>
      <c r="E8" s="26" t="s">
        <v>78</v>
      </c>
      <c r="F8" s="32" t="s">
        <v>77</v>
      </c>
      <c r="G8" s="26" t="s">
        <v>76</v>
      </c>
      <c r="H8" s="31"/>
    </row>
    <row r="9" spans="1:11" ht="13.5" thickBot="1" x14ac:dyDescent="0.25">
      <c r="A9" s="30"/>
      <c r="B9" s="29"/>
      <c r="C9" s="28">
        <v>1</v>
      </c>
      <c r="D9" s="26">
        <v>2</v>
      </c>
      <c r="E9" s="26" t="s">
        <v>75</v>
      </c>
      <c r="F9" s="27" t="s">
        <v>74</v>
      </c>
      <c r="G9" s="26">
        <v>5</v>
      </c>
      <c r="H9" s="25" t="s">
        <v>73</v>
      </c>
    </row>
    <row r="10" spans="1:11" x14ac:dyDescent="0.2">
      <c r="A10" s="24"/>
      <c r="B10" s="23"/>
      <c r="C10" s="22"/>
      <c r="D10" s="20"/>
      <c r="E10" s="20"/>
      <c r="F10" s="21"/>
      <c r="G10" s="20"/>
      <c r="H10" s="19"/>
    </row>
    <row r="11" spans="1:11" x14ac:dyDescent="0.2">
      <c r="A11" s="16" t="s">
        <v>72</v>
      </c>
      <c r="B11" s="15"/>
      <c r="C11" s="13">
        <f>SUM(C12:C18)</f>
        <v>3696244535.9300003</v>
      </c>
      <c r="D11" s="13">
        <f>SUM(D12:D18)</f>
        <v>-476330098.09000003</v>
      </c>
      <c r="E11" s="14">
        <f>+C11+D11</f>
        <v>3219914437.8400002</v>
      </c>
      <c r="F11" s="13">
        <f>SUM(F12:F18)</f>
        <v>3366195555.48</v>
      </c>
      <c r="G11" s="13">
        <f>SUM(G12:G18)</f>
        <v>3001547137.6799998</v>
      </c>
      <c r="H11" s="12">
        <f>+E11-F11</f>
        <v>-146281117.63999987</v>
      </c>
      <c r="I11" s="18"/>
      <c r="J11" s="18"/>
      <c r="K11" s="18"/>
    </row>
    <row r="12" spans="1:11" x14ac:dyDescent="0.2">
      <c r="A12" s="11"/>
      <c r="B12" s="10" t="s">
        <v>71</v>
      </c>
      <c r="C12" s="9">
        <v>743976472.82000017</v>
      </c>
      <c r="D12" s="9">
        <v>-5852410.6299999999</v>
      </c>
      <c r="E12" s="9">
        <f>+C12+D12</f>
        <v>738124062.19000018</v>
      </c>
      <c r="F12" s="9">
        <f>737843083.94-5534.7</f>
        <v>737837549.24000001</v>
      </c>
      <c r="G12" s="9">
        <f>708381027.57-5534.7+15093.76</f>
        <v>708390586.63</v>
      </c>
      <c r="H12" s="8">
        <f>+E12-F12</f>
        <v>286512.95000016689</v>
      </c>
    </row>
    <row r="13" spans="1:11" x14ac:dyDescent="0.2">
      <c r="A13" s="11"/>
      <c r="B13" s="10" t="s">
        <v>70</v>
      </c>
      <c r="C13" s="9">
        <v>23355736.949999999</v>
      </c>
      <c r="D13" s="9">
        <v>3543956.54</v>
      </c>
      <c r="E13" s="9">
        <f>+C13+D13</f>
        <v>26899693.489999998</v>
      </c>
      <c r="F13" s="9">
        <v>26885098.25</v>
      </c>
      <c r="G13" s="9">
        <v>24309628.259999998</v>
      </c>
      <c r="H13" s="8">
        <f>+E13-F13</f>
        <v>14595.239999998361</v>
      </c>
      <c r="I13" s="18"/>
      <c r="J13" s="18"/>
      <c r="K13" s="18"/>
    </row>
    <row r="14" spans="1:11" x14ac:dyDescent="0.2">
      <c r="A14" s="11"/>
      <c r="B14" s="10" t="s">
        <v>69</v>
      </c>
      <c r="C14" s="9">
        <v>709438114.62000048</v>
      </c>
      <c r="D14" s="9">
        <v>-192610490.83000001</v>
      </c>
      <c r="E14" s="9">
        <f>+C14+D14</f>
        <v>516827623.79000044</v>
      </c>
      <c r="F14" s="9">
        <f>610318017.85-2148.33</f>
        <v>610315869.51999998</v>
      </c>
      <c r="G14" s="9">
        <f>399156702.78-2148.33</f>
        <v>399154554.44999999</v>
      </c>
      <c r="H14" s="8">
        <f>+E14-F14</f>
        <v>-93488245.729999542</v>
      </c>
    </row>
    <row r="15" spans="1:11" x14ac:dyDescent="0.2">
      <c r="A15" s="11"/>
      <c r="B15" s="10" t="s">
        <v>68</v>
      </c>
      <c r="C15" s="9">
        <v>326146181.39000005</v>
      </c>
      <c r="D15" s="9">
        <v>-113785646.69999999</v>
      </c>
      <c r="E15" s="9">
        <f>+C15+D15</f>
        <v>212360534.69000006</v>
      </c>
      <c r="F15" s="9">
        <f>212360534.69+0.6</f>
        <v>212360535.28999999</v>
      </c>
      <c r="G15" s="9">
        <v>186685089.71000004</v>
      </c>
      <c r="H15" s="8">
        <f>+E15-F15</f>
        <v>-0.59999993443489075</v>
      </c>
    </row>
    <row r="16" spans="1:11" x14ac:dyDescent="0.2">
      <c r="A16" s="11"/>
      <c r="B16" s="10" t="s">
        <v>67</v>
      </c>
      <c r="C16" s="9">
        <v>1683143669.5699992</v>
      </c>
      <c r="D16" s="9">
        <v>-164484522</v>
      </c>
      <c r="E16" s="9">
        <f>+C16+D16</f>
        <v>1518659147.5699992</v>
      </c>
      <c r="F16" s="9">
        <f>1559976808.54+15151717.5+7683.03</f>
        <v>1575136209.0699999</v>
      </c>
      <c r="G16" s="9">
        <f>1477268233.95+15151717.5+7683.03+9874.79</f>
        <v>1492437509.27</v>
      </c>
      <c r="H16" s="8">
        <f>+E16-F16</f>
        <v>-56477061.500000715</v>
      </c>
    </row>
    <row r="17" spans="1:8" x14ac:dyDescent="0.2">
      <c r="A17" s="11"/>
      <c r="B17" s="10" t="s">
        <v>66</v>
      </c>
      <c r="C17" s="9">
        <v>0</v>
      </c>
      <c r="D17" s="9">
        <v>0</v>
      </c>
      <c r="E17" s="9">
        <f>+C17+D17</f>
        <v>0</v>
      </c>
      <c r="F17" s="9">
        <v>0</v>
      </c>
      <c r="G17" s="9">
        <v>0</v>
      </c>
      <c r="H17" s="8">
        <f>+E17-F17</f>
        <v>0</v>
      </c>
    </row>
    <row r="18" spans="1:8" x14ac:dyDescent="0.2">
      <c r="A18" s="11"/>
      <c r="B18" s="10" t="s">
        <v>65</v>
      </c>
      <c r="C18" s="9">
        <v>210184360.58000004</v>
      </c>
      <c r="D18" s="9">
        <v>-3140984.4700000007</v>
      </c>
      <c r="E18" s="9">
        <f>+C18+D18</f>
        <v>207043376.11000004</v>
      </c>
      <c r="F18" s="9">
        <v>203660294.10999998</v>
      </c>
      <c r="G18" s="9">
        <v>190569769.36000001</v>
      </c>
      <c r="H18" s="8">
        <f>+E18-F18</f>
        <v>3383082.0000000596</v>
      </c>
    </row>
    <row r="19" spans="1:8" x14ac:dyDescent="0.2">
      <c r="A19" s="11"/>
      <c r="B19" s="10"/>
      <c r="C19" s="9"/>
      <c r="D19" s="9"/>
      <c r="E19" s="9"/>
      <c r="F19" s="9"/>
      <c r="G19" s="9"/>
      <c r="H19" s="8"/>
    </row>
    <row r="20" spans="1:8" ht="12.75" customHeight="1" x14ac:dyDescent="0.2">
      <c r="A20" s="16" t="s">
        <v>64</v>
      </c>
      <c r="B20" s="15"/>
      <c r="C20" s="13">
        <f>SUM(C21:C29)</f>
        <v>117579726.87000002</v>
      </c>
      <c r="D20" s="13">
        <f>SUM(D21:D29)</f>
        <v>-1478903.0700000026</v>
      </c>
      <c r="E20" s="14">
        <f>+C20+D20</f>
        <v>116100823.80000001</v>
      </c>
      <c r="F20" s="13">
        <f>SUM(F21:F29)</f>
        <v>92068850.000000015</v>
      </c>
      <c r="G20" s="13">
        <f>SUM(G21:G29)</f>
        <v>67410032.890000001</v>
      </c>
      <c r="H20" s="12">
        <f>+E20-F20</f>
        <v>24031973.799999997</v>
      </c>
    </row>
    <row r="21" spans="1:8" x14ac:dyDescent="0.2">
      <c r="A21" s="11"/>
      <c r="B21" s="10" t="s">
        <v>63</v>
      </c>
      <c r="C21" s="9">
        <v>45333934.710000001</v>
      </c>
      <c r="D21" s="9">
        <v>-8743691.160000002</v>
      </c>
      <c r="E21" s="9">
        <f>+C21+D21</f>
        <v>36590243.549999997</v>
      </c>
      <c r="F21" s="9">
        <v>25597535.140000012</v>
      </c>
      <c r="G21" s="9">
        <v>20858289.150000002</v>
      </c>
      <c r="H21" s="8">
        <f>+E21-F21</f>
        <v>10992708.409999985</v>
      </c>
    </row>
    <row r="22" spans="1:8" x14ac:dyDescent="0.2">
      <c r="A22" s="11"/>
      <c r="B22" s="10" t="s">
        <v>62</v>
      </c>
      <c r="C22" s="9">
        <v>40400965</v>
      </c>
      <c r="D22" s="9">
        <v>-791395.17</v>
      </c>
      <c r="E22" s="9">
        <f>+C22+D22</f>
        <v>39609569.829999998</v>
      </c>
      <c r="F22" s="9">
        <v>37774331.390000008</v>
      </c>
      <c r="G22" s="9">
        <v>22309620.449999999</v>
      </c>
      <c r="H22" s="8">
        <f>+E22-F22</f>
        <v>1835238.4399999902</v>
      </c>
    </row>
    <row r="23" spans="1:8" x14ac:dyDescent="0.2">
      <c r="A23" s="11"/>
      <c r="B23" s="10" t="s">
        <v>61</v>
      </c>
      <c r="C23" s="9">
        <v>124750</v>
      </c>
      <c r="D23" s="9">
        <v>4999951.5999999996</v>
      </c>
      <c r="E23" s="9">
        <f>+C23+D23</f>
        <v>5124701.5999999996</v>
      </c>
      <c r="F23" s="9">
        <v>4950972.6199999992</v>
      </c>
      <c r="G23" s="9">
        <v>3702826.44</v>
      </c>
      <c r="H23" s="8">
        <f>+E23-F23</f>
        <v>173728.98000000045</v>
      </c>
    </row>
    <row r="24" spans="1:8" x14ac:dyDescent="0.2">
      <c r="A24" s="11"/>
      <c r="B24" s="10" t="s">
        <v>60</v>
      </c>
      <c r="C24" s="9">
        <v>5411415</v>
      </c>
      <c r="D24" s="9">
        <v>-76859.94</v>
      </c>
      <c r="E24" s="9">
        <f>+C24+D24</f>
        <v>5334555.0599999996</v>
      </c>
      <c r="F24" s="9">
        <v>3325354.6599999992</v>
      </c>
      <c r="G24" s="9">
        <v>3043281.6299999994</v>
      </c>
      <c r="H24" s="8">
        <f>+E24-F24</f>
        <v>2009200.4000000004</v>
      </c>
    </row>
    <row r="25" spans="1:8" x14ac:dyDescent="0.2">
      <c r="A25" s="11"/>
      <c r="B25" s="10" t="s">
        <v>59</v>
      </c>
      <c r="C25" s="9">
        <v>14673334.130000001</v>
      </c>
      <c r="D25" s="9">
        <v>1321643.7599999998</v>
      </c>
      <c r="E25" s="9">
        <f>+C25+D25</f>
        <v>15994977.890000001</v>
      </c>
      <c r="F25" s="9">
        <v>13131330.910000004</v>
      </c>
      <c r="G25" s="9">
        <v>11602718.490000004</v>
      </c>
      <c r="H25" s="8">
        <f>+E25-F25</f>
        <v>2863646.9799999967</v>
      </c>
    </row>
    <row r="26" spans="1:8" x14ac:dyDescent="0.2">
      <c r="A26" s="11"/>
      <c r="B26" s="10" t="s">
        <v>58</v>
      </c>
      <c r="C26" s="9">
        <v>3866882.18</v>
      </c>
      <c r="D26" s="9">
        <v>1292354.8099999998</v>
      </c>
      <c r="E26" s="9">
        <f>+C26+D26</f>
        <v>5159236.99</v>
      </c>
      <c r="F26" s="9">
        <v>3475658.21</v>
      </c>
      <c r="G26" s="9">
        <v>3137761.5200000005</v>
      </c>
      <c r="H26" s="8">
        <f>+E26-F26</f>
        <v>1683578.7800000003</v>
      </c>
    </row>
    <row r="27" spans="1:8" ht="15" customHeight="1" x14ac:dyDescent="0.2">
      <c r="A27" s="11"/>
      <c r="B27" s="10" t="s">
        <v>57</v>
      </c>
      <c r="C27" s="9">
        <v>4268577.34</v>
      </c>
      <c r="D27" s="9">
        <v>-2404803.9299999997</v>
      </c>
      <c r="E27" s="9">
        <f>+C27+D27</f>
        <v>1863773.4100000001</v>
      </c>
      <c r="F27" s="9">
        <v>457951.44000000006</v>
      </c>
      <c r="G27" s="9">
        <v>357517.91000000003</v>
      </c>
      <c r="H27" s="8">
        <f>+E27-F27</f>
        <v>1405821.9700000002</v>
      </c>
    </row>
    <row r="28" spans="1:8" x14ac:dyDescent="0.2">
      <c r="A28" s="11"/>
      <c r="B28" s="10" t="s">
        <v>56</v>
      </c>
      <c r="C28" s="9">
        <v>0</v>
      </c>
      <c r="D28" s="9">
        <v>0</v>
      </c>
      <c r="E28" s="9">
        <f>+C28+D28</f>
        <v>0</v>
      </c>
      <c r="F28" s="9">
        <v>0</v>
      </c>
      <c r="G28" s="9">
        <v>0</v>
      </c>
      <c r="H28" s="8">
        <f>+E28-F28</f>
        <v>0</v>
      </c>
    </row>
    <row r="29" spans="1:8" x14ac:dyDescent="0.2">
      <c r="A29" s="11"/>
      <c r="B29" s="10" t="s">
        <v>55</v>
      </c>
      <c r="C29" s="9">
        <v>3499868.51</v>
      </c>
      <c r="D29" s="9">
        <v>2923896.9600000004</v>
      </c>
      <c r="E29" s="9">
        <f>+C29+D29</f>
        <v>6423765.4700000007</v>
      </c>
      <c r="F29" s="9">
        <v>3355715.6300000008</v>
      </c>
      <c r="G29" s="9">
        <v>2398017.2999999998</v>
      </c>
      <c r="H29" s="8">
        <f>+E29-F29</f>
        <v>3068049.84</v>
      </c>
    </row>
    <row r="30" spans="1:8" x14ac:dyDescent="0.2">
      <c r="A30" s="11"/>
      <c r="B30" s="10"/>
      <c r="C30" s="9"/>
      <c r="D30" s="9"/>
      <c r="E30" s="9"/>
      <c r="F30" s="9"/>
      <c r="G30" s="9"/>
      <c r="H30" s="8"/>
    </row>
    <row r="31" spans="1:8" ht="12.75" customHeight="1" x14ac:dyDescent="0.2">
      <c r="A31" s="16" t="s">
        <v>54</v>
      </c>
      <c r="B31" s="15"/>
      <c r="C31" s="13">
        <f>SUM(C32:C40)</f>
        <v>193258428.90000001</v>
      </c>
      <c r="D31" s="13">
        <f>SUM(D32:D40)</f>
        <v>-12570419.749999998</v>
      </c>
      <c r="E31" s="14">
        <f>+C31+D31</f>
        <v>180688009.15000001</v>
      </c>
      <c r="F31" s="13">
        <f>SUM(F32:F40)</f>
        <v>159284107.61000001</v>
      </c>
      <c r="G31" s="13">
        <f>SUM(G32:G40)</f>
        <v>144268289.24000001</v>
      </c>
      <c r="H31" s="12">
        <f>+E31-F31</f>
        <v>21403901.539999992</v>
      </c>
    </row>
    <row r="32" spans="1:8" x14ac:dyDescent="0.2">
      <c r="A32" s="11"/>
      <c r="B32" s="10" t="s">
        <v>53</v>
      </c>
      <c r="C32" s="9">
        <v>38884701.210000001</v>
      </c>
      <c r="D32" s="9">
        <v>-3265649.1999999997</v>
      </c>
      <c r="E32" s="9">
        <f>+C32+D32</f>
        <v>35619052.009999998</v>
      </c>
      <c r="F32" s="9">
        <v>34445350.620000005</v>
      </c>
      <c r="G32" s="9">
        <v>32451790.260000005</v>
      </c>
      <c r="H32" s="8">
        <f>+E32-F32</f>
        <v>1173701.3899999931</v>
      </c>
    </row>
    <row r="33" spans="1:10" x14ac:dyDescent="0.2">
      <c r="A33" s="11"/>
      <c r="B33" s="10" t="s">
        <v>52</v>
      </c>
      <c r="C33" s="9">
        <v>8482724.9700000007</v>
      </c>
      <c r="D33" s="9">
        <v>488153.71999999991</v>
      </c>
      <c r="E33" s="9">
        <f>+C33+D33</f>
        <v>8970878.6900000013</v>
      </c>
      <c r="F33" s="9">
        <v>8695828.1899999995</v>
      </c>
      <c r="G33" s="9">
        <v>7835273.2999999998</v>
      </c>
      <c r="H33" s="8">
        <f>+E33-F33</f>
        <v>275050.50000000186</v>
      </c>
    </row>
    <row r="34" spans="1:10" x14ac:dyDescent="0.2">
      <c r="A34" s="11"/>
      <c r="B34" s="10" t="s">
        <v>51</v>
      </c>
      <c r="C34" s="9">
        <v>34919746.899999999</v>
      </c>
      <c r="D34" s="9">
        <v>20205450.91</v>
      </c>
      <c r="E34" s="9">
        <f>+C34+D34</f>
        <v>55125197.810000002</v>
      </c>
      <c r="F34" s="9">
        <v>51570253.459999993</v>
      </c>
      <c r="G34" s="9">
        <v>45376427.060000002</v>
      </c>
      <c r="H34" s="8">
        <f>+E34-F34</f>
        <v>3554944.3500000089</v>
      </c>
    </row>
    <row r="35" spans="1:10" x14ac:dyDescent="0.2">
      <c r="A35" s="11"/>
      <c r="B35" s="10" t="s">
        <v>50</v>
      </c>
      <c r="C35" s="9">
        <v>3539660</v>
      </c>
      <c r="D35" s="9">
        <v>669965.23</v>
      </c>
      <c r="E35" s="9">
        <f>+C35+D35</f>
        <v>4209625.2300000004</v>
      </c>
      <c r="F35" s="9">
        <v>3596497.63</v>
      </c>
      <c r="G35" s="9">
        <v>3557438.18</v>
      </c>
      <c r="H35" s="8">
        <f>+E35-F35</f>
        <v>613127.60000000056</v>
      </c>
    </row>
    <row r="36" spans="1:10" x14ac:dyDescent="0.2">
      <c r="A36" s="11"/>
      <c r="B36" s="10" t="s">
        <v>49</v>
      </c>
      <c r="C36" s="9">
        <v>25087724.969999999</v>
      </c>
      <c r="D36" s="9">
        <v>-4927925.6099999975</v>
      </c>
      <c r="E36" s="9">
        <f>+C36+D36</f>
        <v>20159799.359999999</v>
      </c>
      <c r="F36" s="9">
        <v>14738962.829999998</v>
      </c>
      <c r="G36" s="9">
        <v>11860085.98</v>
      </c>
      <c r="H36" s="8">
        <f>+E36-F36</f>
        <v>5420836.5300000012</v>
      </c>
    </row>
    <row r="37" spans="1:10" x14ac:dyDescent="0.2">
      <c r="A37" s="11"/>
      <c r="B37" s="10" t="s">
        <v>48</v>
      </c>
      <c r="C37" s="9">
        <v>9161632.0399999991</v>
      </c>
      <c r="D37" s="9">
        <v>238378.91</v>
      </c>
      <c r="E37" s="9">
        <f>+C37+D37</f>
        <v>9400010.9499999993</v>
      </c>
      <c r="F37" s="9">
        <v>9187069.9499999993</v>
      </c>
      <c r="G37" s="9">
        <v>8679432.5800000001</v>
      </c>
      <c r="H37" s="8">
        <f>+E37-F37</f>
        <v>212941</v>
      </c>
    </row>
    <row r="38" spans="1:10" x14ac:dyDescent="0.2">
      <c r="A38" s="11"/>
      <c r="B38" s="10" t="s">
        <v>47</v>
      </c>
      <c r="C38" s="9">
        <v>15743974.920000002</v>
      </c>
      <c r="D38" s="9">
        <v>-2482264.2399999998</v>
      </c>
      <c r="E38" s="9">
        <f>+C38+D38</f>
        <v>13261710.680000002</v>
      </c>
      <c r="F38" s="9">
        <v>6261086.5599999987</v>
      </c>
      <c r="G38" s="9">
        <v>6104650.6599999983</v>
      </c>
      <c r="H38" s="8">
        <f>+E38-F38</f>
        <v>7000624.1200000029</v>
      </c>
    </row>
    <row r="39" spans="1:10" x14ac:dyDescent="0.2">
      <c r="A39" s="11"/>
      <c r="B39" s="10" t="s">
        <v>46</v>
      </c>
      <c r="C39" s="9">
        <v>28504129.869999997</v>
      </c>
      <c r="D39" s="9">
        <v>-22553099.73</v>
      </c>
      <c r="E39" s="9">
        <f>+C39+D39</f>
        <v>5951030.1399999969</v>
      </c>
      <c r="F39" s="9">
        <f>3603222.63+353044.91</f>
        <v>3956267.54</v>
      </c>
      <c r="G39" s="9">
        <f>3548328.16+353044.91</f>
        <v>3901373.0700000003</v>
      </c>
      <c r="H39" s="8">
        <f>+E39-F39</f>
        <v>1994762.5999999968</v>
      </c>
    </row>
    <row r="40" spans="1:10" x14ac:dyDescent="0.2">
      <c r="A40" s="11"/>
      <c r="B40" s="10" t="s">
        <v>45</v>
      </c>
      <c r="C40" s="9">
        <v>28934134.020000003</v>
      </c>
      <c r="D40" s="9">
        <v>-943429.74</v>
      </c>
      <c r="E40" s="9">
        <f>+C40+D40</f>
        <v>27990704.280000005</v>
      </c>
      <c r="F40" s="9">
        <f>27185835.74-353044.91</f>
        <v>26832790.829999998</v>
      </c>
      <c r="G40" s="9">
        <f>24854863.06-353044.91</f>
        <v>24501818.149999999</v>
      </c>
      <c r="H40" s="8">
        <f>+E40-F40</f>
        <v>1157913.4500000067</v>
      </c>
    </row>
    <row r="41" spans="1:10" x14ac:dyDescent="0.2">
      <c r="A41" s="11"/>
      <c r="B41" s="10"/>
      <c r="C41" s="9"/>
      <c r="D41" s="9"/>
      <c r="E41" s="9"/>
      <c r="F41" s="9"/>
      <c r="G41" s="9"/>
      <c r="H41" s="8"/>
    </row>
    <row r="42" spans="1:10" ht="12.75" customHeight="1" x14ac:dyDescent="0.2">
      <c r="A42" s="16" t="s">
        <v>44</v>
      </c>
      <c r="B42" s="15"/>
      <c r="C42" s="13">
        <f>SUM(C43:C51)</f>
        <v>186921878.59000003</v>
      </c>
      <c r="D42" s="13">
        <f>SUM(D43:D51)</f>
        <v>2149332.419999999</v>
      </c>
      <c r="E42" s="14">
        <f>+C42+D42</f>
        <v>189071211.01000002</v>
      </c>
      <c r="F42" s="13">
        <f>SUM(F43:F51)</f>
        <v>172750299.73999998</v>
      </c>
      <c r="G42" s="13">
        <f>SUM(G43:G51)</f>
        <v>94645563.649999991</v>
      </c>
      <c r="H42" s="12">
        <f>+E42-F42</f>
        <v>16320911.270000041</v>
      </c>
    </row>
    <row r="43" spans="1:10" x14ac:dyDescent="0.2">
      <c r="A43" s="11"/>
      <c r="B43" s="10" t="s">
        <v>43</v>
      </c>
      <c r="C43" s="9">
        <v>0</v>
      </c>
      <c r="D43" s="9">
        <v>0</v>
      </c>
      <c r="E43" s="9">
        <f>+C43+D43</f>
        <v>0</v>
      </c>
      <c r="F43" s="9">
        <v>0</v>
      </c>
      <c r="G43" s="9">
        <v>0</v>
      </c>
      <c r="H43" s="8">
        <f>+E43-F43</f>
        <v>0</v>
      </c>
    </row>
    <row r="44" spans="1:10" x14ac:dyDescent="0.2">
      <c r="A44" s="11"/>
      <c r="B44" s="10" t="s">
        <v>42</v>
      </c>
      <c r="C44" s="9">
        <v>0</v>
      </c>
      <c r="D44" s="9">
        <v>0</v>
      </c>
      <c r="E44" s="9">
        <f>+C44+D44</f>
        <v>0</v>
      </c>
      <c r="F44" s="9">
        <v>0</v>
      </c>
      <c r="G44" s="9">
        <v>0</v>
      </c>
      <c r="H44" s="8">
        <f>+E44-F44</f>
        <v>0</v>
      </c>
    </row>
    <row r="45" spans="1:10" x14ac:dyDescent="0.2">
      <c r="A45" s="11"/>
      <c r="B45" s="10" t="s">
        <v>41</v>
      </c>
      <c r="C45" s="9">
        <v>0</v>
      </c>
      <c r="D45" s="9">
        <v>0</v>
      </c>
      <c r="E45" s="9">
        <f>+C45+D45</f>
        <v>0</v>
      </c>
      <c r="F45" s="9">
        <v>0</v>
      </c>
      <c r="G45" s="9">
        <v>0</v>
      </c>
      <c r="H45" s="8">
        <f>+E45-F45</f>
        <v>0</v>
      </c>
    </row>
    <row r="46" spans="1:10" x14ac:dyDescent="0.2">
      <c r="A46" s="11"/>
      <c r="B46" s="10" t="s">
        <v>40</v>
      </c>
      <c r="C46" s="9">
        <v>186921878.59000003</v>
      </c>
      <c r="D46" s="9">
        <v>1196841.2199999988</v>
      </c>
      <c r="E46" s="9">
        <f>+C46+D46</f>
        <v>188118719.81000003</v>
      </c>
      <c r="F46" s="9">
        <v>171797808.53999999</v>
      </c>
      <c r="G46" s="9">
        <f>109294778.77-15151717.5+2.38</f>
        <v>94143063.649999991</v>
      </c>
      <c r="H46" s="8">
        <f>+E46-F46</f>
        <v>16320911.270000041</v>
      </c>
      <c r="I46" s="17"/>
      <c r="J46" s="3"/>
    </row>
    <row r="47" spans="1:10" x14ac:dyDescent="0.2">
      <c r="A47" s="11"/>
      <c r="B47" s="10" t="s">
        <v>39</v>
      </c>
      <c r="C47" s="9">
        <v>0</v>
      </c>
      <c r="D47" s="9">
        <v>0</v>
      </c>
      <c r="E47" s="9">
        <f>+C47+D47</f>
        <v>0</v>
      </c>
      <c r="F47" s="9">
        <v>0</v>
      </c>
      <c r="G47" s="9">
        <v>0</v>
      </c>
      <c r="H47" s="8">
        <f>+E47-F47</f>
        <v>0</v>
      </c>
    </row>
    <row r="48" spans="1:10" x14ac:dyDescent="0.2">
      <c r="A48" s="11"/>
      <c r="B48" s="10" t="s">
        <v>38</v>
      </c>
      <c r="C48" s="9">
        <v>0</v>
      </c>
      <c r="D48" s="9">
        <v>0</v>
      </c>
      <c r="E48" s="9">
        <f>+C48+D48</f>
        <v>0</v>
      </c>
      <c r="F48" s="9">
        <v>0</v>
      </c>
      <c r="G48" s="9">
        <v>0</v>
      </c>
      <c r="H48" s="8">
        <f>+E48-F48</f>
        <v>0</v>
      </c>
    </row>
    <row r="49" spans="1:8" x14ac:dyDescent="0.2">
      <c r="A49" s="11"/>
      <c r="B49" s="10" t="s">
        <v>37</v>
      </c>
      <c r="C49" s="9">
        <v>0</v>
      </c>
      <c r="D49" s="9">
        <v>0</v>
      </c>
      <c r="E49" s="9">
        <f>+C49+D49</f>
        <v>0</v>
      </c>
      <c r="F49" s="9">
        <v>0</v>
      </c>
      <c r="G49" s="9">
        <v>0</v>
      </c>
      <c r="H49" s="8">
        <f>+E49-F49</f>
        <v>0</v>
      </c>
    </row>
    <row r="50" spans="1:8" x14ac:dyDescent="0.2">
      <c r="A50" s="11"/>
      <c r="B50" s="10" t="s">
        <v>36</v>
      </c>
      <c r="C50" s="9">
        <v>0</v>
      </c>
      <c r="D50" s="9">
        <v>952491.2</v>
      </c>
      <c r="E50" s="9">
        <f>+C50+D50</f>
        <v>952491.2</v>
      </c>
      <c r="F50" s="9">
        <v>952491.2</v>
      </c>
      <c r="G50" s="9">
        <v>502500</v>
      </c>
      <c r="H50" s="8">
        <f>+E50-F50</f>
        <v>0</v>
      </c>
    </row>
    <row r="51" spans="1:8" x14ac:dyDescent="0.2">
      <c r="A51" s="11"/>
      <c r="B51" s="10" t="s">
        <v>35</v>
      </c>
      <c r="C51" s="9">
        <v>0</v>
      </c>
      <c r="D51" s="9">
        <v>0</v>
      </c>
      <c r="E51" s="9">
        <f>+C51+D51</f>
        <v>0</v>
      </c>
      <c r="F51" s="9">
        <v>0</v>
      </c>
      <c r="G51" s="9">
        <v>0</v>
      </c>
      <c r="H51" s="8">
        <f>+E51-F51</f>
        <v>0</v>
      </c>
    </row>
    <row r="52" spans="1:8" x14ac:dyDescent="0.2">
      <c r="A52" s="11"/>
      <c r="B52" s="10"/>
      <c r="C52" s="9"/>
      <c r="D52" s="9"/>
      <c r="E52" s="9"/>
      <c r="F52" s="9"/>
      <c r="G52" s="9"/>
      <c r="H52" s="8"/>
    </row>
    <row r="53" spans="1:8" ht="12.75" customHeight="1" x14ac:dyDescent="0.2">
      <c r="A53" s="16" t="s">
        <v>34</v>
      </c>
      <c r="B53" s="15"/>
      <c r="C53" s="13">
        <f>SUM(C54:C62)</f>
        <v>9283170.1500000004</v>
      </c>
      <c r="D53" s="13">
        <f>SUM(D54:D62)</f>
        <v>36891553.869999997</v>
      </c>
      <c r="E53" s="14">
        <f>+C53+D53</f>
        <v>46174724.019999996</v>
      </c>
      <c r="F53" s="13">
        <f>SUM(F54:F62)</f>
        <v>28570290.870000005</v>
      </c>
      <c r="G53" s="13">
        <f>SUM(G54:G62)</f>
        <v>13623212.120000001</v>
      </c>
      <c r="H53" s="12">
        <f>+E53-F53</f>
        <v>17604433.149999991</v>
      </c>
    </row>
    <row r="54" spans="1:8" x14ac:dyDescent="0.2">
      <c r="A54" s="11"/>
      <c r="B54" s="10" t="s">
        <v>33</v>
      </c>
      <c r="C54" s="9">
        <v>6004333.1500000004</v>
      </c>
      <c r="D54" s="9">
        <v>11080219.439999999</v>
      </c>
      <c r="E54" s="9">
        <f>+C54+D54</f>
        <v>17084552.59</v>
      </c>
      <c r="F54" s="9">
        <v>8554805.3500000015</v>
      </c>
      <c r="G54" s="9">
        <v>7037966.879999999</v>
      </c>
      <c r="H54" s="8">
        <f>+E54-F54</f>
        <v>8529747.2399999984</v>
      </c>
    </row>
    <row r="55" spans="1:8" x14ac:dyDescent="0.2">
      <c r="A55" s="11"/>
      <c r="B55" s="10" t="s">
        <v>32</v>
      </c>
      <c r="C55" s="9">
        <v>1153700</v>
      </c>
      <c r="D55" s="9">
        <v>1461962.26</v>
      </c>
      <c r="E55" s="9">
        <f>+C55+D55</f>
        <v>2615662.2599999998</v>
      </c>
      <c r="F55" s="9">
        <v>1238121.19</v>
      </c>
      <c r="G55" s="9">
        <v>291701.44</v>
      </c>
      <c r="H55" s="8">
        <f>+E55-F55</f>
        <v>1377541.0699999998</v>
      </c>
    </row>
    <row r="56" spans="1:8" x14ac:dyDescent="0.2">
      <c r="A56" s="11"/>
      <c r="B56" s="10" t="s">
        <v>31</v>
      </c>
      <c r="C56" s="9">
        <v>976029</v>
      </c>
      <c r="D56" s="9">
        <v>14469188.299999999</v>
      </c>
      <c r="E56" s="9">
        <f>+C56+D56</f>
        <v>15445217.299999999</v>
      </c>
      <c r="F56" s="9">
        <v>10108187.48</v>
      </c>
      <c r="G56" s="9">
        <v>4715886.93</v>
      </c>
      <c r="H56" s="8">
        <f>+E56-F56</f>
        <v>5337029.8199999984</v>
      </c>
    </row>
    <row r="57" spans="1:8" x14ac:dyDescent="0.2">
      <c r="A57" s="11"/>
      <c r="B57" s="10" t="s">
        <v>30</v>
      </c>
      <c r="C57" s="9">
        <v>277000</v>
      </c>
      <c r="D57" s="9">
        <v>850000</v>
      </c>
      <c r="E57" s="9">
        <f>+C57+D57</f>
        <v>1127000</v>
      </c>
      <c r="F57" s="9">
        <v>841402</v>
      </c>
      <c r="G57" s="9">
        <v>841402</v>
      </c>
      <c r="H57" s="8">
        <f>+E57-F57</f>
        <v>285598</v>
      </c>
    </row>
    <row r="58" spans="1:8" x14ac:dyDescent="0.2">
      <c r="A58" s="11"/>
      <c r="B58" s="10" t="s">
        <v>29</v>
      </c>
      <c r="C58" s="9">
        <v>0</v>
      </c>
      <c r="D58" s="9">
        <v>0</v>
      </c>
      <c r="E58" s="9">
        <f>+C58+D58</f>
        <v>0</v>
      </c>
      <c r="F58" s="9">
        <v>0</v>
      </c>
      <c r="G58" s="9">
        <v>0</v>
      </c>
      <c r="H58" s="8">
        <f>+E58-F58</f>
        <v>0</v>
      </c>
    </row>
    <row r="59" spans="1:8" x14ac:dyDescent="0.2">
      <c r="A59" s="11"/>
      <c r="B59" s="10" t="s">
        <v>28</v>
      </c>
      <c r="C59" s="9">
        <v>365108</v>
      </c>
      <c r="D59" s="9">
        <v>7928276.7999999998</v>
      </c>
      <c r="E59" s="9">
        <f>+C59+D59</f>
        <v>8293384.7999999998</v>
      </c>
      <c r="F59" s="9">
        <v>7157681.7800000003</v>
      </c>
      <c r="G59" s="9">
        <v>83996.800000000003</v>
      </c>
      <c r="H59" s="8">
        <f>+E59-F59</f>
        <v>1135703.0199999996</v>
      </c>
    </row>
    <row r="60" spans="1:8" x14ac:dyDescent="0.2">
      <c r="A60" s="11"/>
      <c r="B60" s="10" t="s">
        <v>27</v>
      </c>
      <c r="C60" s="9">
        <v>0</v>
      </c>
      <c r="D60" s="9">
        <v>0</v>
      </c>
      <c r="E60" s="9">
        <f>+C60+D60</f>
        <v>0</v>
      </c>
      <c r="F60" s="9">
        <v>0</v>
      </c>
      <c r="G60" s="9">
        <v>0</v>
      </c>
      <c r="H60" s="8">
        <f>+E60-F60</f>
        <v>0</v>
      </c>
    </row>
    <row r="61" spans="1:8" x14ac:dyDescent="0.2">
      <c r="A61" s="11"/>
      <c r="B61" s="10" t="s">
        <v>26</v>
      </c>
      <c r="C61" s="9">
        <v>0</v>
      </c>
      <c r="D61" s="9">
        <v>0</v>
      </c>
      <c r="E61" s="9">
        <f>+C61+D61</f>
        <v>0</v>
      </c>
      <c r="F61" s="9">
        <v>0</v>
      </c>
      <c r="G61" s="9">
        <v>0</v>
      </c>
      <c r="H61" s="8">
        <f>+E61-F61</f>
        <v>0</v>
      </c>
    </row>
    <row r="62" spans="1:8" x14ac:dyDescent="0.2">
      <c r="A62" s="11"/>
      <c r="B62" s="10" t="s">
        <v>25</v>
      </c>
      <c r="C62" s="9">
        <v>507000</v>
      </c>
      <c r="D62" s="9">
        <v>1101907.0699999998</v>
      </c>
      <c r="E62" s="9">
        <f>+C62+D62</f>
        <v>1608907.0699999998</v>
      </c>
      <c r="F62" s="9">
        <v>670093.06999999995</v>
      </c>
      <c r="G62" s="9">
        <v>652258.06999999995</v>
      </c>
      <c r="H62" s="8">
        <f>+E62-F62</f>
        <v>938813.99999999988</v>
      </c>
    </row>
    <row r="63" spans="1:8" x14ac:dyDescent="0.2">
      <c r="A63" s="11"/>
      <c r="B63" s="10"/>
      <c r="C63" s="9"/>
      <c r="D63" s="9"/>
      <c r="E63" s="9"/>
      <c r="F63" s="9"/>
      <c r="G63" s="9"/>
      <c r="H63" s="8"/>
    </row>
    <row r="64" spans="1:8" ht="12.75" customHeight="1" x14ac:dyDescent="0.2">
      <c r="A64" s="16" t="s">
        <v>24</v>
      </c>
      <c r="B64" s="15"/>
      <c r="C64" s="13">
        <f>SUM(C65:C67)</f>
        <v>8625269.6400000006</v>
      </c>
      <c r="D64" s="13">
        <f>SUM(D65:D67)</f>
        <v>5688512.3300000001</v>
      </c>
      <c r="E64" s="14">
        <f>+C64+D64</f>
        <v>14313781.970000001</v>
      </c>
      <c r="F64" s="13">
        <f>SUM(F65:F67)</f>
        <v>5688512.3300000001</v>
      </c>
      <c r="G64" s="13">
        <f>SUM(G65:G67)</f>
        <v>4894829.4800000004</v>
      </c>
      <c r="H64" s="12">
        <f>+E64-F64</f>
        <v>8625269.6400000006</v>
      </c>
    </row>
    <row r="65" spans="1:8" x14ac:dyDescent="0.2">
      <c r="A65" s="11"/>
      <c r="B65" s="10" t="s">
        <v>23</v>
      </c>
      <c r="C65" s="9">
        <v>0</v>
      </c>
      <c r="D65" s="9">
        <v>0</v>
      </c>
      <c r="E65" s="9">
        <f>+C65+D65</f>
        <v>0</v>
      </c>
      <c r="F65" s="9">
        <v>0</v>
      </c>
      <c r="G65" s="9">
        <v>0</v>
      </c>
      <c r="H65" s="8">
        <f>+E65-F65</f>
        <v>0</v>
      </c>
    </row>
    <row r="66" spans="1:8" x14ac:dyDescent="0.2">
      <c r="A66" s="11"/>
      <c r="B66" s="10" t="s">
        <v>22</v>
      </c>
      <c r="C66" s="9">
        <v>8625269.6400000006</v>
      </c>
      <c r="D66" s="9">
        <v>5688512.3300000001</v>
      </c>
      <c r="E66" s="9">
        <f>+C66+D66</f>
        <v>14313781.970000001</v>
      </c>
      <c r="F66" s="9">
        <v>5688512.3300000001</v>
      </c>
      <c r="G66" s="9">
        <v>4894829.4800000004</v>
      </c>
      <c r="H66" s="8">
        <f>+E66-F66</f>
        <v>8625269.6400000006</v>
      </c>
    </row>
    <row r="67" spans="1:8" x14ac:dyDescent="0.2">
      <c r="A67" s="11"/>
      <c r="B67" s="10" t="s">
        <v>21</v>
      </c>
      <c r="C67" s="9">
        <v>0</v>
      </c>
      <c r="D67" s="9">
        <v>0</v>
      </c>
      <c r="E67" s="9">
        <f>+C67+D67</f>
        <v>0</v>
      </c>
      <c r="F67" s="9">
        <v>0</v>
      </c>
      <c r="G67" s="9">
        <v>0</v>
      </c>
      <c r="H67" s="8">
        <f>+E67-F67</f>
        <v>0</v>
      </c>
    </row>
    <row r="68" spans="1:8" x14ac:dyDescent="0.2">
      <c r="A68" s="11"/>
      <c r="B68" s="10"/>
      <c r="C68" s="9"/>
      <c r="D68" s="9"/>
      <c r="E68" s="9"/>
      <c r="F68" s="9"/>
      <c r="G68" s="9"/>
      <c r="H68" s="8"/>
    </row>
    <row r="69" spans="1:8" ht="12.75" customHeight="1" x14ac:dyDescent="0.2">
      <c r="A69" s="16" t="s">
        <v>20</v>
      </c>
      <c r="B69" s="15"/>
      <c r="C69" s="13">
        <f>SUM(C70:C76)</f>
        <v>0</v>
      </c>
      <c r="D69" s="13">
        <f>SUM(D70:D76)</f>
        <v>0</v>
      </c>
      <c r="E69" s="14">
        <f>+C69+D69</f>
        <v>0</v>
      </c>
      <c r="F69" s="13">
        <f>SUM(F70:F76)</f>
        <v>0</v>
      </c>
      <c r="G69" s="13">
        <f>SUM(G70:G76)</f>
        <v>0</v>
      </c>
      <c r="H69" s="12">
        <f>+E69-F69</f>
        <v>0</v>
      </c>
    </row>
    <row r="70" spans="1:8" x14ac:dyDescent="0.2">
      <c r="A70" s="11"/>
      <c r="B70" s="10" t="s">
        <v>19</v>
      </c>
      <c r="C70" s="9">
        <v>0</v>
      </c>
      <c r="D70" s="9">
        <v>0</v>
      </c>
      <c r="E70" s="9">
        <f>+C70+D70</f>
        <v>0</v>
      </c>
      <c r="F70" s="9">
        <v>0</v>
      </c>
      <c r="G70" s="9">
        <v>0</v>
      </c>
      <c r="H70" s="8">
        <f>+E70-F70</f>
        <v>0</v>
      </c>
    </row>
    <row r="71" spans="1:8" x14ac:dyDescent="0.2">
      <c r="A71" s="11"/>
      <c r="B71" s="10" t="s">
        <v>18</v>
      </c>
      <c r="C71" s="9">
        <v>0</v>
      </c>
      <c r="D71" s="9">
        <v>0</v>
      </c>
      <c r="E71" s="9">
        <f>+C71+D71</f>
        <v>0</v>
      </c>
      <c r="F71" s="9">
        <v>0</v>
      </c>
      <c r="G71" s="9">
        <v>0</v>
      </c>
      <c r="H71" s="8">
        <f>+E71-F71</f>
        <v>0</v>
      </c>
    </row>
    <row r="72" spans="1:8" x14ac:dyDescent="0.2">
      <c r="A72" s="11"/>
      <c r="B72" s="10" t="s">
        <v>17</v>
      </c>
      <c r="C72" s="9">
        <v>0</v>
      </c>
      <c r="D72" s="9">
        <v>0</v>
      </c>
      <c r="E72" s="9">
        <f>+C72+D72</f>
        <v>0</v>
      </c>
      <c r="F72" s="9">
        <v>0</v>
      </c>
      <c r="G72" s="9">
        <v>0</v>
      </c>
      <c r="H72" s="8">
        <f>+E72-F72</f>
        <v>0</v>
      </c>
    </row>
    <row r="73" spans="1:8" x14ac:dyDescent="0.2">
      <c r="A73" s="11"/>
      <c r="B73" s="10" t="s">
        <v>16</v>
      </c>
      <c r="C73" s="9">
        <v>0</v>
      </c>
      <c r="D73" s="9">
        <v>0</v>
      </c>
      <c r="E73" s="9">
        <f>+C73+D73</f>
        <v>0</v>
      </c>
      <c r="F73" s="9">
        <v>0</v>
      </c>
      <c r="G73" s="9">
        <v>0</v>
      </c>
      <c r="H73" s="8">
        <f>+E73-F73</f>
        <v>0</v>
      </c>
    </row>
    <row r="74" spans="1:8" x14ac:dyDescent="0.2">
      <c r="A74" s="11"/>
      <c r="B74" s="10" t="s">
        <v>15</v>
      </c>
      <c r="C74" s="9">
        <v>0</v>
      </c>
      <c r="D74" s="9">
        <v>0</v>
      </c>
      <c r="E74" s="9">
        <f>+C74+D74</f>
        <v>0</v>
      </c>
      <c r="F74" s="9">
        <v>0</v>
      </c>
      <c r="G74" s="9">
        <v>0</v>
      </c>
      <c r="H74" s="8">
        <f>+E74-F74</f>
        <v>0</v>
      </c>
    </row>
    <row r="75" spans="1:8" x14ac:dyDescent="0.2">
      <c r="A75" s="11"/>
      <c r="B75" s="10" t="s">
        <v>14</v>
      </c>
      <c r="C75" s="9">
        <v>0</v>
      </c>
      <c r="D75" s="9">
        <v>0</v>
      </c>
      <c r="E75" s="9">
        <f>+C75+D75</f>
        <v>0</v>
      </c>
      <c r="F75" s="9">
        <v>0</v>
      </c>
      <c r="G75" s="9">
        <v>0</v>
      </c>
      <c r="H75" s="8">
        <f>+E75-F75</f>
        <v>0</v>
      </c>
    </row>
    <row r="76" spans="1:8" x14ac:dyDescent="0.2">
      <c r="A76" s="11"/>
      <c r="B76" s="10" t="s">
        <v>13</v>
      </c>
      <c r="C76" s="9">
        <v>0</v>
      </c>
      <c r="D76" s="9">
        <v>0</v>
      </c>
      <c r="E76" s="9">
        <f>+C76+D76</f>
        <v>0</v>
      </c>
      <c r="F76" s="9">
        <v>0</v>
      </c>
      <c r="G76" s="9">
        <v>0</v>
      </c>
      <c r="H76" s="8">
        <f>+E76-F76</f>
        <v>0</v>
      </c>
    </row>
    <row r="77" spans="1:8" x14ac:dyDescent="0.2">
      <c r="A77" s="11"/>
      <c r="B77" s="10"/>
      <c r="C77" s="9"/>
      <c r="D77" s="9"/>
      <c r="E77" s="9"/>
      <c r="F77" s="9"/>
      <c r="G77" s="9"/>
      <c r="H77" s="8"/>
    </row>
    <row r="78" spans="1:8" ht="12.75" customHeight="1" x14ac:dyDescent="0.2">
      <c r="A78" s="16" t="s">
        <v>12</v>
      </c>
      <c r="B78" s="15"/>
      <c r="C78" s="13">
        <f>SUM(C79:C81)</f>
        <v>0</v>
      </c>
      <c r="D78" s="13">
        <f>SUM(D79:D81)</f>
        <v>20580158.59</v>
      </c>
      <c r="E78" s="14">
        <f>+C78+D78</f>
        <v>20580158.59</v>
      </c>
      <c r="F78" s="13">
        <f>SUM(F79:F81)</f>
        <v>20580158.59</v>
      </c>
      <c r="G78" s="13">
        <f>SUM(G79:G81)</f>
        <v>20580158.59</v>
      </c>
      <c r="H78" s="12">
        <f>+E78-F78</f>
        <v>0</v>
      </c>
    </row>
    <row r="79" spans="1:8" x14ac:dyDescent="0.2">
      <c r="A79" s="11"/>
      <c r="B79" s="10" t="s">
        <v>11</v>
      </c>
      <c r="C79" s="9">
        <v>0</v>
      </c>
      <c r="D79" s="9">
        <v>0</v>
      </c>
      <c r="E79" s="9">
        <f>+C79+D79</f>
        <v>0</v>
      </c>
      <c r="F79" s="9">
        <v>0</v>
      </c>
      <c r="G79" s="9">
        <v>0</v>
      </c>
      <c r="H79" s="8">
        <f>+E79-F79</f>
        <v>0</v>
      </c>
    </row>
    <row r="80" spans="1:8" x14ac:dyDescent="0.2">
      <c r="A80" s="11"/>
      <c r="B80" s="10" t="s">
        <v>10</v>
      </c>
      <c r="C80" s="9">
        <v>0</v>
      </c>
      <c r="D80" s="9">
        <v>0</v>
      </c>
      <c r="E80" s="9">
        <f>+C80+D80</f>
        <v>0</v>
      </c>
      <c r="F80" s="9">
        <v>0</v>
      </c>
      <c r="G80" s="9">
        <v>0</v>
      </c>
      <c r="H80" s="8">
        <f>+E80-F80</f>
        <v>0</v>
      </c>
    </row>
    <row r="81" spans="1:8" x14ac:dyDescent="0.2">
      <c r="A81" s="11"/>
      <c r="B81" s="10" t="s">
        <v>9</v>
      </c>
      <c r="C81" s="9">
        <v>0</v>
      </c>
      <c r="D81" s="9">
        <v>20580158.59</v>
      </c>
      <c r="E81" s="9">
        <f>+C81+D81</f>
        <v>20580158.59</v>
      </c>
      <c r="F81" s="9">
        <v>20580158.59</v>
      </c>
      <c r="G81" s="9">
        <v>20580158.59</v>
      </c>
      <c r="H81" s="8">
        <f>+E81-F81</f>
        <v>0</v>
      </c>
    </row>
    <row r="82" spans="1:8" x14ac:dyDescent="0.2">
      <c r="A82" s="11"/>
      <c r="B82" s="10"/>
      <c r="C82" s="9"/>
      <c r="D82" s="9"/>
      <c r="E82" s="9"/>
      <c r="F82" s="9"/>
      <c r="G82" s="9"/>
      <c r="H82" s="8"/>
    </row>
    <row r="83" spans="1:8" ht="12.75" customHeight="1" x14ac:dyDescent="0.2">
      <c r="A83" s="16" t="s">
        <v>8</v>
      </c>
      <c r="B83" s="15"/>
      <c r="C83" s="13">
        <f>SUM(C84:C90)</f>
        <v>0</v>
      </c>
      <c r="D83" s="13">
        <f>SUM(D84:D90)</f>
        <v>0</v>
      </c>
      <c r="E83" s="14">
        <f>+C83+D83</f>
        <v>0</v>
      </c>
      <c r="F83" s="13">
        <f>SUM(F84:F90)</f>
        <v>0</v>
      </c>
      <c r="G83" s="13">
        <f>SUM(G84:G90)</f>
        <v>0</v>
      </c>
      <c r="H83" s="12">
        <f>+E83-F83</f>
        <v>0</v>
      </c>
    </row>
    <row r="84" spans="1:8" x14ac:dyDescent="0.2">
      <c r="A84" s="11"/>
      <c r="B84" s="10" t="s">
        <v>7</v>
      </c>
      <c r="C84" s="9">
        <v>0</v>
      </c>
      <c r="D84" s="9">
        <v>0</v>
      </c>
      <c r="E84" s="9">
        <f>+C84+D84</f>
        <v>0</v>
      </c>
      <c r="F84" s="9">
        <v>0</v>
      </c>
      <c r="G84" s="9">
        <v>0</v>
      </c>
      <c r="H84" s="8">
        <f>+E84-F84</f>
        <v>0</v>
      </c>
    </row>
    <row r="85" spans="1:8" x14ac:dyDescent="0.2">
      <c r="A85" s="11"/>
      <c r="B85" s="10" t="s">
        <v>6</v>
      </c>
      <c r="C85" s="9">
        <v>0</v>
      </c>
      <c r="D85" s="9">
        <v>0</v>
      </c>
      <c r="E85" s="9">
        <f>+C85+D85</f>
        <v>0</v>
      </c>
      <c r="F85" s="9">
        <v>0</v>
      </c>
      <c r="G85" s="9">
        <v>0</v>
      </c>
      <c r="H85" s="8">
        <f>+E85-F85</f>
        <v>0</v>
      </c>
    </row>
    <row r="86" spans="1:8" x14ac:dyDescent="0.2">
      <c r="A86" s="11"/>
      <c r="B86" s="10" t="s">
        <v>5</v>
      </c>
      <c r="C86" s="9">
        <v>0</v>
      </c>
      <c r="D86" s="9">
        <v>0</v>
      </c>
      <c r="E86" s="9">
        <f>+C86+D86</f>
        <v>0</v>
      </c>
      <c r="F86" s="9">
        <v>0</v>
      </c>
      <c r="G86" s="9">
        <v>0</v>
      </c>
      <c r="H86" s="8">
        <f>+E86-F86</f>
        <v>0</v>
      </c>
    </row>
    <row r="87" spans="1:8" x14ac:dyDescent="0.2">
      <c r="A87" s="11"/>
      <c r="B87" s="10" t="s">
        <v>4</v>
      </c>
      <c r="C87" s="9">
        <v>0</v>
      </c>
      <c r="D87" s="9">
        <v>0</v>
      </c>
      <c r="E87" s="9">
        <f>+C87+D87</f>
        <v>0</v>
      </c>
      <c r="F87" s="9">
        <v>0</v>
      </c>
      <c r="G87" s="9">
        <v>0</v>
      </c>
      <c r="H87" s="8">
        <f>+E87-F87</f>
        <v>0</v>
      </c>
    </row>
    <row r="88" spans="1:8" x14ac:dyDescent="0.2">
      <c r="A88" s="11"/>
      <c r="B88" s="10" t="s">
        <v>3</v>
      </c>
      <c r="C88" s="9">
        <v>0</v>
      </c>
      <c r="D88" s="9">
        <v>0</v>
      </c>
      <c r="E88" s="9">
        <f>+C88+D88</f>
        <v>0</v>
      </c>
      <c r="F88" s="9">
        <v>0</v>
      </c>
      <c r="G88" s="9">
        <v>0</v>
      </c>
      <c r="H88" s="8">
        <f>+E88-F88</f>
        <v>0</v>
      </c>
    </row>
    <row r="89" spans="1:8" x14ac:dyDescent="0.2">
      <c r="A89" s="11"/>
      <c r="B89" s="10" t="s">
        <v>2</v>
      </c>
      <c r="C89" s="9">
        <v>0</v>
      </c>
      <c r="D89" s="9">
        <v>0</v>
      </c>
      <c r="E89" s="9">
        <f>+C89+D89</f>
        <v>0</v>
      </c>
      <c r="F89" s="9">
        <v>0</v>
      </c>
      <c r="G89" s="9">
        <v>0</v>
      </c>
      <c r="H89" s="8">
        <f>+E89-F89</f>
        <v>0</v>
      </c>
    </row>
    <row r="90" spans="1:8" x14ac:dyDescent="0.2">
      <c r="A90" s="11"/>
      <c r="B90" s="10" t="s">
        <v>1</v>
      </c>
      <c r="C90" s="9">
        <v>0</v>
      </c>
      <c r="D90" s="9">
        <v>0</v>
      </c>
      <c r="E90" s="9">
        <f>+C90+D90</f>
        <v>0</v>
      </c>
      <c r="F90" s="9">
        <v>0</v>
      </c>
      <c r="G90" s="9">
        <v>0</v>
      </c>
      <c r="H90" s="8">
        <f>+E90-F90</f>
        <v>0</v>
      </c>
    </row>
    <row r="91" spans="1:8" ht="13.5" thickBot="1" x14ac:dyDescent="0.25">
      <c r="A91" s="11"/>
      <c r="B91" s="10"/>
      <c r="C91" s="9"/>
      <c r="D91" s="9"/>
      <c r="E91" s="9"/>
      <c r="F91" s="9"/>
      <c r="G91" s="9"/>
      <c r="H91" s="8"/>
    </row>
    <row r="92" spans="1:8" ht="16.5" customHeight="1" thickBot="1" x14ac:dyDescent="0.25">
      <c r="A92" s="7" t="s">
        <v>0</v>
      </c>
      <c r="B92" s="6"/>
      <c r="C92" s="5">
        <f>C11+C20+C31+C42+C53+C64+C69+C78+C83</f>
        <v>4211913010.0800004</v>
      </c>
      <c r="D92" s="5">
        <f>D11+D20+D31+D42+D53+D64+D69+D78+D83</f>
        <v>-425069863.70000005</v>
      </c>
      <c r="E92" s="5">
        <f>E11+E20+E31+E42+E53+E64+E69+E78+E83</f>
        <v>3786843146.3800006</v>
      </c>
      <c r="F92" s="5">
        <f>F11+F20+F31+F42+F53+F64+F69+F78+F83</f>
        <v>3845137774.6199999</v>
      </c>
      <c r="G92" s="5">
        <f>G11+G20+G31+G42+G53+G64+G69+G78+G83</f>
        <v>3346969223.6499996</v>
      </c>
      <c r="H92" s="4">
        <f>H11+H20+H31+H42+H53+H64+H69+H78+H83</f>
        <v>-58294628.239999846</v>
      </c>
    </row>
    <row r="93" spans="1:8" x14ac:dyDescent="0.2">
      <c r="G93" s="3"/>
    </row>
  </sheetData>
  <mergeCells count="19">
    <mergeCell ref="A64:B64"/>
    <mergeCell ref="A1:H1"/>
    <mergeCell ref="A2:H2"/>
    <mergeCell ref="A3:H3"/>
    <mergeCell ref="A6:H6"/>
    <mergeCell ref="A7:B9"/>
    <mergeCell ref="C7:G7"/>
    <mergeCell ref="H7:H8"/>
    <mergeCell ref="B4:H4"/>
    <mergeCell ref="A92:B92"/>
    <mergeCell ref="A5:H5"/>
    <mergeCell ref="A69:B69"/>
    <mergeCell ref="A78:B78"/>
    <mergeCell ref="A83:B83"/>
    <mergeCell ref="A11:B11"/>
    <mergeCell ref="A20:B20"/>
    <mergeCell ref="A31:B31"/>
    <mergeCell ref="A42:B42"/>
    <mergeCell ref="A53:B53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COG</vt:lpstr>
      <vt:lpstr>COG!Área_de_impresión</vt:lpstr>
      <vt:lpstr>COG!Títulos_a_imprimir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2021-04-27T14:30:57Z</dcterms:created>
  <dcterms:modified xsi:type="dcterms:W3CDTF">2021-04-27T14:31:08Z</dcterms:modified>
</cp:coreProperties>
</file>